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2-2024\ВНЕСЕНИЕ ИЗМЕНЕНИЙ\1_ФЕВРАЛЬ (№ -оз от )\ДОПОЛНИТЕЛЬНЫЕ МАТЕРИАЛЫ\"/>
    </mc:Choice>
  </mc:AlternateContent>
  <bookViews>
    <workbookView xWindow="360" yWindow="1395" windowWidth="11340" windowHeight="5025"/>
  </bookViews>
  <sheets>
    <sheet name="2022-2024" sheetId="5" r:id="rId1"/>
  </sheets>
  <definedNames>
    <definedName name="_xlnm.Print_Area" localSheetId="0">'2022-2024'!$A$1:$N$39</definedName>
  </definedNames>
  <calcPr calcId="162913"/>
</workbook>
</file>

<file path=xl/calcChain.xml><?xml version="1.0" encoding="utf-8"?>
<calcChain xmlns="http://schemas.openxmlformats.org/spreadsheetml/2006/main">
  <c r="N35" i="5" l="1"/>
  <c r="J35" i="5"/>
  <c r="F35" i="5"/>
  <c r="N34" i="5"/>
  <c r="J34" i="5"/>
  <c r="F34" i="5"/>
  <c r="N33" i="5"/>
  <c r="J33" i="5"/>
  <c r="F33" i="5"/>
  <c r="E33" i="5"/>
  <c r="N32" i="5"/>
  <c r="M32" i="5"/>
  <c r="J32" i="5"/>
  <c r="I32" i="5"/>
  <c r="F32" i="5"/>
  <c r="E32" i="5"/>
  <c r="N31" i="5"/>
  <c r="M31" i="5"/>
  <c r="J31" i="5"/>
  <c r="I31" i="5"/>
  <c r="F31" i="5"/>
  <c r="E31" i="5"/>
  <c r="N30" i="5"/>
  <c r="M30" i="5"/>
  <c r="J30" i="5"/>
  <c r="I30" i="5"/>
  <c r="F30" i="5"/>
  <c r="E30" i="5"/>
  <c r="N29" i="5"/>
  <c r="J29" i="5"/>
  <c r="F29" i="5"/>
  <c r="E29" i="5"/>
  <c r="N28" i="5"/>
  <c r="J28" i="5"/>
  <c r="F28" i="5"/>
  <c r="N27" i="5"/>
  <c r="M27" i="5"/>
  <c r="J27" i="5"/>
  <c r="I27" i="5"/>
  <c r="F27" i="5"/>
  <c r="E27" i="5"/>
  <c r="H19" i="5" l="1"/>
  <c r="L19" i="5"/>
  <c r="D19" i="5" l="1"/>
  <c r="L24" i="5" l="1"/>
  <c r="H24" i="5"/>
  <c r="E15" i="5" l="1"/>
  <c r="L8" i="5" l="1"/>
  <c r="H8" i="5"/>
  <c r="G8" i="5"/>
  <c r="G5" i="5" s="1"/>
  <c r="D8" i="5"/>
  <c r="D5" i="5" s="1"/>
  <c r="C8" i="5"/>
  <c r="G26" i="5" l="1"/>
  <c r="C26" i="5"/>
  <c r="C5" i="5"/>
  <c r="C36" i="5" l="1"/>
  <c r="G36" i="5"/>
  <c r="L5" i="5"/>
  <c r="H5" i="5"/>
  <c r="F11" i="5"/>
  <c r="E12" i="5"/>
  <c r="I12" i="5"/>
  <c r="M12" i="5"/>
  <c r="N12" i="5"/>
  <c r="J12" i="5"/>
  <c r="F12" i="5"/>
  <c r="L26" i="5" l="1"/>
  <c r="H26" i="5"/>
  <c r="D26" i="5"/>
  <c r="F26" i="5" l="1"/>
  <c r="J26" i="5"/>
  <c r="D36" i="5" l="1"/>
  <c r="E36" i="5" s="1"/>
  <c r="I26" i="5" l="1"/>
  <c r="H36" i="5"/>
  <c r="L36" i="5"/>
  <c r="F10" i="5"/>
  <c r="E11" i="5"/>
  <c r="E13" i="5"/>
  <c r="F14" i="5"/>
  <c r="F15" i="5"/>
  <c r="F16" i="5"/>
  <c r="F17" i="5"/>
  <c r="E18" i="5"/>
  <c r="F19" i="5"/>
  <c r="F20" i="5"/>
  <c r="F21" i="5"/>
  <c r="F22" i="5"/>
  <c r="F23" i="5"/>
  <c r="E24" i="5"/>
  <c r="F25" i="5"/>
  <c r="E7" i="5"/>
  <c r="F6" i="5"/>
  <c r="N25" i="5"/>
  <c r="J25" i="5"/>
  <c r="N24" i="5"/>
  <c r="M24" i="5"/>
  <c r="J24" i="5"/>
  <c r="I24" i="5"/>
  <c r="N23" i="5"/>
  <c r="M23" i="5"/>
  <c r="J23" i="5"/>
  <c r="I23" i="5"/>
  <c r="N22" i="5"/>
  <c r="J22" i="5"/>
  <c r="N21" i="5"/>
  <c r="M21" i="5"/>
  <c r="J21" i="5"/>
  <c r="I21" i="5"/>
  <c r="N20" i="5"/>
  <c r="M20" i="5"/>
  <c r="J20" i="5"/>
  <c r="I20" i="5"/>
  <c r="N19" i="5"/>
  <c r="M19" i="5"/>
  <c r="J19" i="5"/>
  <c r="I19" i="5"/>
  <c r="N18" i="5"/>
  <c r="M18" i="5"/>
  <c r="J18" i="5"/>
  <c r="I18" i="5"/>
  <c r="N17" i="5"/>
  <c r="M17" i="5"/>
  <c r="J17" i="5"/>
  <c r="I17" i="5"/>
  <c r="N16" i="5"/>
  <c r="M16" i="5"/>
  <c r="J16" i="5"/>
  <c r="I16" i="5"/>
  <c r="N15" i="5"/>
  <c r="M15" i="5"/>
  <c r="J15" i="5"/>
  <c r="I15" i="5"/>
  <c r="N14" i="5"/>
  <c r="M14" i="5"/>
  <c r="J14" i="5"/>
  <c r="I14" i="5"/>
  <c r="N13" i="5"/>
  <c r="M13" i="5"/>
  <c r="J13" i="5"/>
  <c r="I13" i="5"/>
  <c r="N11" i="5"/>
  <c r="M11" i="5"/>
  <c r="J11" i="5"/>
  <c r="I11" i="5"/>
  <c r="J10" i="5"/>
  <c r="I10" i="5"/>
  <c r="E10" i="5"/>
  <c r="N9" i="5"/>
  <c r="M9" i="5"/>
  <c r="J9" i="5"/>
  <c r="I9" i="5"/>
  <c r="N7" i="5"/>
  <c r="M7" i="5"/>
  <c r="J7" i="5"/>
  <c r="I7" i="5"/>
  <c r="N6" i="5"/>
  <c r="M6" i="5"/>
  <c r="J6" i="5"/>
  <c r="I6" i="5"/>
  <c r="E22" i="5"/>
  <c r="E21" i="5"/>
  <c r="F13" i="5"/>
  <c r="F18" i="5"/>
  <c r="E14" i="5"/>
  <c r="F7" i="5"/>
  <c r="E23" i="5"/>
  <c r="E6" i="5"/>
  <c r="E19" i="5"/>
  <c r="E20" i="5"/>
  <c r="F9" i="5"/>
  <c r="F24" i="5"/>
  <c r="E9" i="5"/>
  <c r="E17" i="5"/>
  <c r="E16" i="5"/>
  <c r="I36" i="5" l="1"/>
  <c r="J36" i="5"/>
  <c r="E8" i="5"/>
  <c r="F8" i="5"/>
  <c r="E26" i="5"/>
  <c r="F5" i="5"/>
  <c r="F36" i="5" s="1"/>
  <c r="E5" i="5"/>
  <c r="J5" i="5"/>
  <c r="I5" i="5"/>
  <c r="J8" i="5"/>
  <c r="I8" i="5"/>
  <c r="K26" i="5"/>
  <c r="N26" i="5" l="1"/>
  <c r="M26" i="5"/>
  <c r="N10" i="5"/>
  <c r="M10" i="5"/>
  <c r="K8" i="5"/>
  <c r="N8" i="5" s="1"/>
  <c r="K5" i="5" l="1"/>
  <c r="N5" i="5" s="1"/>
  <c r="M8" i="5"/>
  <c r="M5" i="5" l="1"/>
  <c r="K36" i="5"/>
  <c r="M36" i="5" s="1"/>
  <c r="N36" i="5" l="1"/>
</calcChain>
</file>

<file path=xl/sharedStrings.xml><?xml version="1.0" encoding="utf-8"?>
<sst xmlns="http://schemas.openxmlformats.org/spreadsheetml/2006/main" count="90" uniqueCount="76">
  <si>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</si>
  <si>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</si>
  <si>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</si>
  <si>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</si>
  <si>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</si>
  <si>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</si>
  <si>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</si>
  <si>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</si>
  <si>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ДОХОДЫ ОТ ПРОДАЖИ МАТЕРИАЛЬНЫХ И НЕМАТЕРИАЛЬНЫХ АКТИВОВ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</si>
  <si>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</si>
  <si>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</si>
  <si>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</si>
  <si>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</si>
  <si>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ПЛАТЕЖИ ПРИ ПОЛЬЗОВАНИИ ПРИРОДНЫМИ РЕСУРСАМИ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</si>
  <si>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</si>
  <si>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</si>
  <si>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</si>
  <si>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</si>
  <si>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</si>
  <si>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</si>
  <si>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</si>
  <si>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</si>
  <si>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</si>
  <si>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</si>
  <si>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</si>
  <si>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</si>
  <si>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</si>
  <si>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</si>
  <si>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</si>
  <si>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</si>
  <si>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</si>
  <si>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</si>
  <si>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</si>
  <si>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</si>
  <si>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</si>
  <si>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АДМИНИСТРАТИВНЫЕ ПЛАТЕЖИ И СБОРЫ</t>
  </si>
  <si>
    <t>ДОХОДЫ ОТ ОКАЗАНИЯ ПЛАТНЫХ УСЛУГ (РАБОТ) И КОМПЕНСАЦИИ ЗАТРАТ ГОСУДАРСТВА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</si>
  <si>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</si>
  <si>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</si>
  <si>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</si>
  <si>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</si>
  <si>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</si>
  <si>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</si>
  <si>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</si>
  <si>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ПРОЧИЕ НЕНАЛОГОВЫЕ ДОХОДЫ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</si>
  <si>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</si>
  <si>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</si>
  <si>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</si>
  <si>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</si>
  <si>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</si>
  <si>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</si>
  <si>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</si>
  <si>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</si>
  <si>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</si>
  <si>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</si>
  <si>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 xml:space="preserve"> 1 08 00000 00 0000 110</t>
  </si>
  <si>
    <t>ГОСУДАРСТВЕННАЯ ПОШЛИНА</t>
  </si>
  <si>
    <t>Ожидаемое 2022 года</t>
  </si>
  <si>
    <t>-</t>
  </si>
  <si>
    <t xml:space="preserve">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</si>
  <si>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</si>
  <si>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Ожидаемое 2023 года</t>
  </si>
  <si>
    <t>Безвозмездные поступления от негосударственных организаций</t>
  </si>
  <si>
    <t>2 03 00000 00 0000 000</t>
  </si>
  <si>
    <t>2 04 00000 00 0000 000</t>
  </si>
  <si>
    <t xml:space="preserve"> 2 02 40000 00 0000 150</t>
  </si>
  <si>
    <t>Иные межбюджетные трансферты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</si>
  <si>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</si>
  <si>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Налог на профессиональный доход</t>
  </si>
  <si>
    <t xml:space="preserve"> 1 05 06000 01 0000 110</t>
  </si>
  <si>
    <t>Оценка ожидаемого исполнения доходной части областного бюджета Новосибирской области на 2022 год и плановый период 2023 и 2024 годов</t>
  </si>
  <si>
    <t>Утвержденный план на 2022 год (по Закону 167-ОЗ)</t>
  </si>
  <si>
    <t>Ожидаемое 2024 года</t>
  </si>
  <si>
    <t>Утвержденный план на 2023 год (по Закону 167-ОЗ)</t>
  </si>
  <si>
    <t>Утвержденный план на 2024 год (по Закону 167-ОЗ)</t>
  </si>
  <si>
    <t>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</si>
</sst>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name val="Times New Roman Cyr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/>
    <xf numFmtId="0" fontId="1" fillId="0" borderId="0" xfId="0" applyFont="1" applyFill="1"/>
    <xf numFmtId="165" fontId="12" fillId="0" borderId="1" xfId="0" applyNumberFormat="1" applyFont="1" applyFill="1" applyBorder="1" applyAlignment="1"/>
    <xf numFmtId="0" fontId="13" fillId="2" borderId="0" xfId="0" applyFont="1" applyFill="1"/>
    <xf numFmtId="0" fontId="18" fillId="2" borderId="0" xfId="0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/>
    <xf numFmtId="0" fontId="14" fillId="0" borderId="1" xfId="5" applyFont="1" applyFill="1" applyBorder="1" applyAlignment="1">
      <alignment horizontal="left" vertical="top" wrapText="1"/>
    </xf>
    <xf numFmtId="0" fontId="15" fillId="0" borderId="1" xfId="5" applyFont="1" applyFill="1" applyBorder="1" applyAlignment="1">
      <alignment horizontal="justify" vertical="top" wrapText="1"/>
    </xf>
    <xf numFmtId="165" fontId="16" fillId="0" borderId="1" xfId="5" applyNumberFormat="1" applyFont="1" applyFill="1" applyBorder="1" applyAlignment="1"/>
    <xf numFmtId="0" fontId="17" fillId="0" borderId="1" xfId="5" applyFont="1" applyFill="1" applyBorder="1" applyAlignment="1">
      <alignment horizontal="justify" vertical="top" wrapText="1"/>
    </xf>
    <xf numFmtId="165" fontId="16" fillId="0" borderId="1" xfId="5" applyNumberFormat="1" applyFont="1" applyFill="1" applyBorder="1" applyAlignment="1">
      <alignment horizontal="right"/>
    </xf>
    <xf numFmtId="0" fontId="18" fillId="2" borderId="0" xfId="0" applyFont="1" applyFill="1" applyAlignment="1">
      <alignment horizontal="center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7"/>
    <cellStyle name="Обычный_Доходы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view="pageBreakPreview" zoomScale="85" zoomScaleNormal="85" zoomScaleSheetLayoutView="85" workbookViewId="0">
      <pane xSplit="2" ySplit="4" topLeftCell="C22" activePane="bottomRight" state="frozen"/>
      <selection pane="topRight" activeCell="C1" sqref="C1"/>
      <selection pane="bottomLeft" activeCell="A4" sqref="A4"/>
      <selection pane="bottomRight" activeCell="A39" sqref="A39:N39"/>
    </sheetView>
  </sheetViews>
  <sheetFormatPr defaultColWidth="9.140625" defaultRowHeight="12.75" x14ac:dyDescent="0.2"/>
  <cols>
    <col min="1" max="1" width="21.42578125" style="1" customWidth="1"/>
    <col min="2" max="2" width="55" style="2" customWidth="1"/>
    <col min="3" max="3" width="14" style="1" customWidth="1"/>
    <col min="4" max="4" width="13.42578125" style="7" customWidth="1"/>
    <col min="5" max="5" width="8.28515625" style="1" bestFit="1" customWidth="1"/>
    <col min="6" max="6" width="12" style="1" customWidth="1"/>
    <col min="7" max="7" width="13.140625" style="1" customWidth="1"/>
    <col min="8" max="8" width="13.42578125" style="1" customWidth="1"/>
    <col min="9" max="9" width="8.28515625" style="1" bestFit="1" customWidth="1"/>
    <col min="10" max="10" width="12" style="1" customWidth="1"/>
    <col min="11" max="12" width="13.28515625" style="1" customWidth="1"/>
    <col min="13" max="13" width="10.7109375" style="1" customWidth="1"/>
    <col min="14" max="14" width="12" style="1" customWidth="1"/>
    <col min="15" max="16384" width="9.140625" style="1"/>
  </cols>
  <sheetData>
    <row r="1" spans="1:14" ht="12.75" customHeight="1" x14ac:dyDescent="0.2">
      <c r="A1" s="14" t="s">
        <v>70</v>
      </c>
      <c r="B1" s="14"/>
      <c r="C1" s="14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</row>
    <row r="2" spans="1:14" ht="12.75" customHeight="1" x14ac:dyDescent="0.2">
      <c r="A2" s="12"/>
      <c r="B2" s="12"/>
      <c r="C2" s="12"/>
      <c r="D2" s="12"/>
      <c r="E2" s="12"/>
      <c r="F2" s="13"/>
      <c r="G2" s="13"/>
      <c r="H2" s="13"/>
      <c r="I2" s="13"/>
      <c r="J2" s="13"/>
      <c r="K2" s="13"/>
      <c r="L2" s="13"/>
      <c r="M2" s="13"/>
      <c r="N2" s="13"/>
    </row>
    <row r="3" spans="1:14" ht="14.25" x14ac:dyDescent="0.2">
      <c r="A3" s="3"/>
      <c r="B3" s="3"/>
      <c r="C3" s="3"/>
      <c r="D3" s="4"/>
      <c r="E3" s="3"/>
      <c r="M3" s="11"/>
      <c r="N3" s="11" t="s">
        <v>37</v>
      </c>
    </row>
    <row r="4" spans="1:14" ht="51" x14ac:dyDescent="0.2">
      <c r="A4" s="16" t="s">
        <v>5</v>
      </c>
      <c r="B4" s="16" t="s">
        <v>27</v>
      </c>
      <c r="C4" s="17" t="s">
        <v>71</v>
      </c>
      <c r="D4" s="16" t="s">
        <v>57</v>
      </c>
      <c r="E4" s="16" t="s">
        <v>33</v>
      </c>
      <c r="F4" s="16" t="s">
        <v>31</v>
      </c>
      <c r="G4" s="17" t="s">
        <v>73</v>
      </c>
      <c r="H4" s="16" t="s">
        <v>61</v>
      </c>
      <c r="I4" s="16" t="s">
        <v>33</v>
      </c>
      <c r="J4" s="16" t="s">
        <v>31</v>
      </c>
      <c r="K4" s="17" t="s">
        <v>74</v>
      </c>
      <c r="L4" s="16" t="s">
        <v>72</v>
      </c>
      <c r="M4" s="16" t="s">
        <v>42</v>
      </c>
      <c r="N4" s="16" t="s">
        <v>31</v>
      </c>
    </row>
    <row r="5" spans="1:14" x14ac:dyDescent="0.2">
      <c r="A5" s="18" t="s">
        <v>20</v>
      </c>
      <c r="B5" s="18" t="s">
        <v>28</v>
      </c>
      <c r="C5" s="19">
        <f>C6+C7+C8+C11+C13+C14+C15+C16+C17+C18+C19+C20+C21+C22+C23+C24+C25+C12</f>
        <v>172370217.19999999</v>
      </c>
      <c r="D5" s="19">
        <f>D6+D7+D8+D11+D13+D14+D15+D16+D17+D18+D19+D20+D21+D22+D23+D24+D25+D12</f>
        <v>195652966.19999993</v>
      </c>
      <c r="E5" s="20">
        <f>D5/C5*100</f>
        <v>113.50740828561186</v>
      </c>
      <c r="F5" s="21">
        <f t="shared" ref="F5:F25" si="0">D5-C5</f>
        <v>23282748.99999994</v>
      </c>
      <c r="G5" s="19">
        <f>G6+G7+G8+G11+G13+G14+G15+G16+G17+G18+G19+G20+G21+G22+G23+G24+G25+G12</f>
        <v>178421772.89999998</v>
      </c>
      <c r="H5" s="19">
        <f>H6+H7+H8+H11+H13+H14+H15+H16+H17+H18+H19+H20+H21+H22+H23+H24+H25+H12</f>
        <v>206300948.19999996</v>
      </c>
      <c r="I5" s="21">
        <f t="shared" ref="I5:I36" si="1">H5/G5*100</f>
        <v>115.62543340247235</v>
      </c>
      <c r="J5" s="21">
        <f t="shared" ref="J5:J24" si="2">H5-G5</f>
        <v>27879175.299999982</v>
      </c>
      <c r="K5" s="19">
        <f>K6+K7+K8+K11+K13+K14+K15+K16+K17+K18+K19+K20+K21+K22+K23+K24+K25+K12</f>
        <v>190026465.60000008</v>
      </c>
      <c r="L5" s="19">
        <f>L6+L7+L8+L11+L13+L14+L15+L16+L17+L18+L19+L20+L21+L22+L23+L24+L25+L12</f>
        <v>219289181.70000005</v>
      </c>
      <c r="M5" s="21">
        <f t="shared" ref="M5:M36" si="3">L5/K5*100</f>
        <v>115.3992845194506</v>
      </c>
      <c r="N5" s="21">
        <f t="shared" ref="N5:N36" si="4">L5-K5</f>
        <v>29262716.099999964</v>
      </c>
    </row>
    <row r="6" spans="1:14" x14ac:dyDescent="0.2">
      <c r="A6" s="18" t="s">
        <v>21</v>
      </c>
      <c r="B6" s="22" t="s">
        <v>9</v>
      </c>
      <c r="C6" s="5">
        <v>64607340.899999999</v>
      </c>
      <c r="D6" s="5">
        <v>82661719.5</v>
      </c>
      <c r="E6" s="21">
        <f t="shared" ref="E6:E15" si="5">D6/C6*100</f>
        <v>127.94477895003415</v>
      </c>
      <c r="F6" s="21">
        <f t="shared" si="0"/>
        <v>18054378.600000001</v>
      </c>
      <c r="G6" s="19">
        <v>65020341</v>
      </c>
      <c r="H6" s="19">
        <v>88319789</v>
      </c>
      <c r="I6" s="20">
        <f t="shared" si="1"/>
        <v>135.83409075015462</v>
      </c>
      <c r="J6" s="20">
        <f t="shared" si="2"/>
        <v>23299448</v>
      </c>
      <c r="K6" s="19">
        <v>70026907</v>
      </c>
      <c r="L6" s="19">
        <v>94772615</v>
      </c>
      <c r="M6" s="20">
        <f t="shared" si="3"/>
        <v>135.33742822598177</v>
      </c>
      <c r="N6" s="20">
        <f t="shared" si="4"/>
        <v>24745708</v>
      </c>
    </row>
    <row r="7" spans="1:14" x14ac:dyDescent="0.2">
      <c r="A7" s="18" t="s">
        <v>22</v>
      </c>
      <c r="B7" s="22" t="s">
        <v>11</v>
      </c>
      <c r="C7" s="5">
        <v>49455469.899999999</v>
      </c>
      <c r="D7" s="5">
        <v>51267544.600000001</v>
      </c>
      <c r="E7" s="21">
        <f t="shared" si="5"/>
        <v>103.66405314450364</v>
      </c>
      <c r="F7" s="21">
        <f t="shared" si="0"/>
        <v>1812074.700000003</v>
      </c>
      <c r="G7" s="19">
        <v>53109834.700000003</v>
      </c>
      <c r="H7" s="19">
        <v>54958807.799999997</v>
      </c>
      <c r="I7" s="20">
        <f t="shared" si="1"/>
        <v>103.48141377288074</v>
      </c>
      <c r="J7" s="20">
        <f t="shared" si="2"/>
        <v>1848973.099999994</v>
      </c>
      <c r="K7" s="19">
        <v>56774856.399999999</v>
      </c>
      <c r="L7" s="19">
        <v>58915842</v>
      </c>
      <c r="M7" s="20">
        <f t="shared" si="3"/>
        <v>103.77101015441758</v>
      </c>
      <c r="N7" s="20">
        <f t="shared" si="4"/>
        <v>2140985.6000000015</v>
      </c>
    </row>
    <row r="8" spans="1:14" ht="25.5" x14ac:dyDescent="0.2">
      <c r="A8" s="18" t="s">
        <v>23</v>
      </c>
      <c r="B8" s="22" t="s">
        <v>14</v>
      </c>
      <c r="C8" s="6">
        <f>C9+C10</f>
        <v>22223282</v>
      </c>
      <c r="D8" s="6">
        <f>D9+D10</f>
        <v>23101709.199999999</v>
      </c>
      <c r="E8" s="23">
        <f t="shared" si="5"/>
        <v>103.95273389412058</v>
      </c>
      <c r="F8" s="23">
        <f t="shared" si="0"/>
        <v>878427.19999999925</v>
      </c>
      <c r="G8" s="6">
        <f>G9+G10</f>
        <v>23391341</v>
      </c>
      <c r="H8" s="6">
        <f>H9+H10</f>
        <v>24353787</v>
      </c>
      <c r="I8" s="24">
        <f t="shared" si="1"/>
        <v>104.11453964952244</v>
      </c>
      <c r="J8" s="24">
        <f t="shared" si="2"/>
        <v>962446</v>
      </c>
      <c r="K8" s="6">
        <f>K9+K10</f>
        <v>24493946</v>
      </c>
      <c r="L8" s="6">
        <f>L9+L10</f>
        <v>25486494.399999999</v>
      </c>
      <c r="M8" s="24">
        <f t="shared" si="3"/>
        <v>104.05221927083532</v>
      </c>
      <c r="N8" s="24">
        <f t="shared" si="4"/>
        <v>992548.39999999851</v>
      </c>
    </row>
    <row r="9" spans="1:14" x14ac:dyDescent="0.2">
      <c r="A9" s="25"/>
      <c r="B9" s="26" t="s">
        <v>40</v>
      </c>
      <c r="C9" s="8">
        <v>12462436</v>
      </c>
      <c r="D9" s="8">
        <v>13340863.199999999</v>
      </c>
      <c r="E9" s="27">
        <f t="shared" si="5"/>
        <v>107.04859948729124</v>
      </c>
      <c r="F9" s="27">
        <f t="shared" si="0"/>
        <v>878427.19999999925</v>
      </c>
      <c r="G9" s="8">
        <v>13211356</v>
      </c>
      <c r="H9" s="8">
        <v>14173802</v>
      </c>
      <c r="I9" s="8">
        <f>H9/G9*100</f>
        <v>107.28499027654695</v>
      </c>
      <c r="J9" s="27">
        <f>H9-G9</f>
        <v>962446</v>
      </c>
      <c r="K9" s="8">
        <v>13811382</v>
      </c>
      <c r="L9" s="8">
        <v>14803930.4</v>
      </c>
      <c r="M9" s="8">
        <f>L9/K9*100</f>
        <v>107.18645244914666</v>
      </c>
      <c r="N9" s="27">
        <f>L9-K9</f>
        <v>992548.40000000037</v>
      </c>
    </row>
    <row r="10" spans="1:14" x14ac:dyDescent="0.2">
      <c r="A10" s="25"/>
      <c r="B10" s="26" t="s">
        <v>41</v>
      </c>
      <c r="C10" s="8">
        <v>9760846</v>
      </c>
      <c r="D10" s="8">
        <v>9760846</v>
      </c>
      <c r="E10" s="27">
        <f t="shared" si="5"/>
        <v>100</v>
      </c>
      <c r="F10" s="27">
        <f t="shared" si="0"/>
        <v>0</v>
      </c>
      <c r="G10" s="8">
        <v>10179985</v>
      </c>
      <c r="H10" s="8">
        <v>10179985</v>
      </c>
      <c r="I10" s="8">
        <f>H10/G10*100</f>
        <v>100</v>
      </c>
      <c r="J10" s="27">
        <f>H10-G10</f>
        <v>0</v>
      </c>
      <c r="K10" s="8">
        <v>10682564</v>
      </c>
      <c r="L10" s="8">
        <v>10682564</v>
      </c>
      <c r="M10" s="8">
        <f>L10/K10*100</f>
        <v>100</v>
      </c>
      <c r="N10" s="27">
        <f>L10-K10</f>
        <v>0</v>
      </c>
    </row>
    <row r="11" spans="1:14" ht="25.5" x14ac:dyDescent="0.2">
      <c r="A11" s="18" t="s">
        <v>6</v>
      </c>
      <c r="B11" s="22" t="s">
        <v>12</v>
      </c>
      <c r="C11" s="6">
        <v>17605994</v>
      </c>
      <c r="D11" s="6">
        <v>17605994</v>
      </c>
      <c r="E11" s="23">
        <f t="shared" si="5"/>
        <v>100</v>
      </c>
      <c r="F11" s="23">
        <f>D11-C11</f>
        <v>0</v>
      </c>
      <c r="G11" s="28">
        <v>18709912</v>
      </c>
      <c r="H11" s="28">
        <v>18709912</v>
      </c>
      <c r="I11" s="24">
        <f t="shared" si="1"/>
        <v>100</v>
      </c>
      <c r="J11" s="24">
        <f t="shared" si="2"/>
        <v>0</v>
      </c>
      <c r="K11" s="28">
        <v>20150575</v>
      </c>
      <c r="L11" s="28">
        <v>20150575</v>
      </c>
      <c r="M11" s="24">
        <f t="shared" si="3"/>
        <v>100</v>
      </c>
      <c r="N11" s="24">
        <f t="shared" si="4"/>
        <v>0</v>
      </c>
    </row>
    <row r="12" spans="1:14" x14ac:dyDescent="0.2">
      <c r="A12" s="18" t="s">
        <v>69</v>
      </c>
      <c r="B12" s="22" t="s">
        <v>68</v>
      </c>
      <c r="C12" s="6">
        <v>260214</v>
      </c>
      <c r="D12" s="6">
        <v>445143</v>
      </c>
      <c r="E12" s="23">
        <f t="shared" si="5"/>
        <v>171.06804399455834</v>
      </c>
      <c r="F12" s="23">
        <f t="shared" si="0"/>
        <v>184929</v>
      </c>
      <c r="G12" s="28">
        <v>277648.3</v>
      </c>
      <c r="H12" s="28">
        <v>474968</v>
      </c>
      <c r="I12" s="24">
        <f t="shared" si="1"/>
        <v>171.06821831792237</v>
      </c>
      <c r="J12" s="24">
        <f t="shared" si="2"/>
        <v>197319.7</v>
      </c>
      <c r="K12" s="28">
        <v>297361.40000000002</v>
      </c>
      <c r="L12" s="28">
        <v>508691</v>
      </c>
      <c r="M12" s="24">
        <f t="shared" si="3"/>
        <v>171.06826911630088</v>
      </c>
      <c r="N12" s="24">
        <f t="shared" si="4"/>
        <v>211329.59999999998</v>
      </c>
    </row>
    <row r="13" spans="1:14" x14ac:dyDescent="0.2">
      <c r="A13" s="18" t="s">
        <v>24</v>
      </c>
      <c r="B13" s="22" t="s">
        <v>15</v>
      </c>
      <c r="C13" s="5">
        <v>11985700.6</v>
      </c>
      <c r="D13" s="5">
        <v>12247784</v>
      </c>
      <c r="E13" s="21">
        <f t="shared" si="5"/>
        <v>102.18663396280732</v>
      </c>
      <c r="F13" s="21">
        <f t="shared" si="0"/>
        <v>262083.40000000037</v>
      </c>
      <c r="G13" s="19">
        <v>11642342</v>
      </c>
      <c r="H13" s="19">
        <v>11642342</v>
      </c>
      <c r="I13" s="20">
        <f t="shared" si="1"/>
        <v>100</v>
      </c>
      <c r="J13" s="20">
        <f t="shared" si="2"/>
        <v>0</v>
      </c>
      <c r="K13" s="19">
        <v>11933400</v>
      </c>
      <c r="L13" s="19">
        <v>11933400</v>
      </c>
      <c r="M13" s="20">
        <f t="shared" si="3"/>
        <v>100</v>
      </c>
      <c r="N13" s="20">
        <f t="shared" si="4"/>
        <v>0</v>
      </c>
    </row>
    <row r="14" spans="1:14" x14ac:dyDescent="0.2">
      <c r="A14" s="18" t="s">
        <v>25</v>
      </c>
      <c r="B14" s="22" t="s">
        <v>16</v>
      </c>
      <c r="C14" s="6">
        <v>2211875.2000000002</v>
      </c>
      <c r="D14" s="6">
        <v>2288229.6</v>
      </c>
      <c r="E14" s="21">
        <f t="shared" si="5"/>
        <v>103.45202116285765</v>
      </c>
      <c r="F14" s="21">
        <f t="shared" si="0"/>
        <v>76354.399999999907</v>
      </c>
      <c r="G14" s="19">
        <v>2244439.2000000002</v>
      </c>
      <c r="H14" s="19">
        <v>2244439.2000000002</v>
      </c>
      <c r="I14" s="20">
        <f t="shared" si="1"/>
        <v>100</v>
      </c>
      <c r="J14" s="20">
        <f t="shared" si="2"/>
        <v>0</v>
      </c>
      <c r="K14" s="19">
        <v>2277506.4</v>
      </c>
      <c r="L14" s="19">
        <v>2277506.4</v>
      </c>
      <c r="M14" s="20">
        <f t="shared" si="3"/>
        <v>100</v>
      </c>
      <c r="N14" s="20">
        <f t="shared" si="4"/>
        <v>0</v>
      </c>
    </row>
    <row r="15" spans="1:14" x14ac:dyDescent="0.2">
      <c r="A15" s="18" t="s">
        <v>38</v>
      </c>
      <c r="B15" s="22" t="s">
        <v>39</v>
      </c>
      <c r="C15" s="6">
        <v>5040</v>
      </c>
      <c r="D15" s="6">
        <v>4425.2</v>
      </c>
      <c r="E15" s="21">
        <f t="shared" si="5"/>
        <v>87.801587301587304</v>
      </c>
      <c r="F15" s="21">
        <f t="shared" si="0"/>
        <v>-614.80000000000018</v>
      </c>
      <c r="G15" s="5">
        <v>5040</v>
      </c>
      <c r="H15" s="6">
        <v>4425.2</v>
      </c>
      <c r="I15" s="20">
        <f t="shared" si="1"/>
        <v>87.801587301587304</v>
      </c>
      <c r="J15" s="20">
        <f t="shared" si="2"/>
        <v>-614.80000000000018</v>
      </c>
      <c r="K15" s="19">
        <v>5040</v>
      </c>
      <c r="L15" s="6">
        <v>4425.2</v>
      </c>
      <c r="M15" s="20">
        <f t="shared" si="3"/>
        <v>87.801587301587304</v>
      </c>
      <c r="N15" s="20">
        <f t="shared" si="4"/>
        <v>-614.80000000000018</v>
      </c>
    </row>
    <row r="16" spans="1:14" x14ac:dyDescent="0.2">
      <c r="A16" s="18" t="s">
        <v>26</v>
      </c>
      <c r="B16" s="22" t="s">
        <v>17</v>
      </c>
      <c r="C16" s="6">
        <v>1152246.8999999999</v>
      </c>
      <c r="D16" s="6">
        <v>2008346.3</v>
      </c>
      <c r="E16" s="21">
        <f t="shared" ref="E16:E24" si="6">D16/C16*100</f>
        <v>174.29826020794675</v>
      </c>
      <c r="F16" s="21">
        <f t="shared" si="0"/>
        <v>856099.40000000014</v>
      </c>
      <c r="G16" s="19">
        <v>1186835.1000000001</v>
      </c>
      <c r="H16" s="19">
        <v>1926004.1</v>
      </c>
      <c r="I16" s="20">
        <f t="shared" si="1"/>
        <v>162.28068246380647</v>
      </c>
      <c r="J16" s="20">
        <f t="shared" si="2"/>
        <v>739169</v>
      </c>
      <c r="K16" s="19">
        <v>1223813.8999999999</v>
      </c>
      <c r="L16" s="19">
        <v>1927930.1</v>
      </c>
      <c r="M16" s="20">
        <f t="shared" si="3"/>
        <v>157.5345810339301</v>
      </c>
      <c r="N16" s="20">
        <f t="shared" si="4"/>
        <v>704116.20000000019</v>
      </c>
    </row>
    <row r="17" spans="1:14" ht="25.5" x14ac:dyDescent="0.2">
      <c r="A17" s="18" t="s">
        <v>30</v>
      </c>
      <c r="B17" s="22" t="s">
        <v>29</v>
      </c>
      <c r="C17" s="6">
        <v>5649.8</v>
      </c>
      <c r="D17" s="6">
        <v>6408</v>
      </c>
      <c r="E17" s="23">
        <f t="shared" si="6"/>
        <v>113.41994406881659</v>
      </c>
      <c r="F17" s="23">
        <f t="shared" si="0"/>
        <v>758.19999999999982</v>
      </c>
      <c r="G17" s="28">
        <v>5870.1</v>
      </c>
      <c r="H17" s="28">
        <v>6811.7</v>
      </c>
      <c r="I17" s="24">
        <f t="shared" si="1"/>
        <v>116.04061259603753</v>
      </c>
      <c r="J17" s="24">
        <f t="shared" si="2"/>
        <v>941.59999999999945</v>
      </c>
      <c r="K17" s="28">
        <v>6099</v>
      </c>
      <c r="L17" s="28">
        <v>7213.6</v>
      </c>
      <c r="M17" s="24">
        <f t="shared" si="3"/>
        <v>118.27512707001149</v>
      </c>
      <c r="N17" s="24">
        <f t="shared" si="4"/>
        <v>1114.6000000000004</v>
      </c>
    </row>
    <row r="18" spans="1:14" x14ac:dyDescent="0.2">
      <c r="A18" s="18" t="s">
        <v>55</v>
      </c>
      <c r="B18" s="22" t="s">
        <v>56</v>
      </c>
      <c r="C18" s="6">
        <v>459400.6</v>
      </c>
      <c r="D18" s="6">
        <v>404745.2</v>
      </c>
      <c r="E18" s="24">
        <f t="shared" si="6"/>
        <v>88.102888851255315</v>
      </c>
      <c r="F18" s="23">
        <f t="shared" si="0"/>
        <v>-54655.399999999965</v>
      </c>
      <c r="G18" s="28">
        <v>451221.4</v>
      </c>
      <c r="H18" s="28">
        <v>451221.4</v>
      </c>
      <c r="I18" s="24">
        <f t="shared" si="1"/>
        <v>100</v>
      </c>
      <c r="J18" s="24">
        <f t="shared" si="2"/>
        <v>0</v>
      </c>
      <c r="K18" s="28">
        <v>455319.3</v>
      </c>
      <c r="L18" s="28">
        <v>455319.3</v>
      </c>
      <c r="M18" s="24">
        <f t="shared" si="3"/>
        <v>100</v>
      </c>
      <c r="N18" s="24">
        <f t="shared" si="4"/>
        <v>0</v>
      </c>
    </row>
    <row r="19" spans="1:14" ht="38.25" x14ac:dyDescent="0.2">
      <c r="A19" s="18" t="s">
        <v>0</v>
      </c>
      <c r="B19" s="22" t="s">
        <v>18</v>
      </c>
      <c r="C19" s="6">
        <v>681841.1</v>
      </c>
      <c r="D19" s="6">
        <f>1354298.7-1041208.5+1412153</f>
        <v>1725243.2</v>
      </c>
      <c r="E19" s="24">
        <f t="shared" si="6"/>
        <v>253.02716424691911</v>
      </c>
      <c r="F19" s="23">
        <f t="shared" si="0"/>
        <v>1043402.1</v>
      </c>
      <c r="G19" s="28">
        <v>691231</v>
      </c>
      <c r="H19" s="28">
        <f>691231-356400+1085892.7</f>
        <v>1420723.7</v>
      </c>
      <c r="I19" s="24">
        <f t="shared" si="1"/>
        <v>205.53529861941956</v>
      </c>
      <c r="J19" s="24">
        <f t="shared" si="2"/>
        <v>729492.7</v>
      </c>
      <c r="K19" s="28">
        <v>699088.6</v>
      </c>
      <c r="L19" s="28">
        <f>699088.6-356400+723928.5</f>
        <v>1066617.1000000001</v>
      </c>
      <c r="M19" s="24">
        <f t="shared" si="3"/>
        <v>152.57252085071909</v>
      </c>
      <c r="N19" s="24">
        <f t="shared" si="4"/>
        <v>367528.50000000012</v>
      </c>
    </row>
    <row r="20" spans="1:14" x14ac:dyDescent="0.2">
      <c r="A20" s="18" t="s">
        <v>1</v>
      </c>
      <c r="B20" s="22" t="s">
        <v>13</v>
      </c>
      <c r="C20" s="6">
        <v>122235.5</v>
      </c>
      <c r="D20" s="6">
        <v>122235.5</v>
      </c>
      <c r="E20" s="24">
        <f t="shared" si="6"/>
        <v>100</v>
      </c>
      <c r="F20" s="23">
        <f t="shared" si="0"/>
        <v>0</v>
      </c>
      <c r="G20" s="28">
        <v>122424.5</v>
      </c>
      <c r="H20" s="28">
        <v>122424.5</v>
      </c>
      <c r="I20" s="24">
        <f t="shared" si="1"/>
        <v>100</v>
      </c>
      <c r="J20" s="24">
        <f t="shared" si="2"/>
        <v>0</v>
      </c>
      <c r="K20" s="28">
        <v>122627.5</v>
      </c>
      <c r="L20" s="28">
        <v>122627.5</v>
      </c>
      <c r="M20" s="24">
        <f t="shared" si="3"/>
        <v>100</v>
      </c>
      <c r="N20" s="24">
        <f t="shared" si="4"/>
        <v>0</v>
      </c>
    </row>
    <row r="21" spans="1:14" ht="26.25" customHeight="1" x14ac:dyDescent="0.2">
      <c r="A21" s="18" t="s">
        <v>7</v>
      </c>
      <c r="B21" s="22" t="s">
        <v>36</v>
      </c>
      <c r="C21" s="6">
        <v>203585.5</v>
      </c>
      <c r="D21" s="6">
        <v>263466.5</v>
      </c>
      <c r="E21" s="24">
        <f t="shared" si="6"/>
        <v>129.4131949475773</v>
      </c>
      <c r="F21" s="23">
        <f t="shared" si="0"/>
        <v>59881</v>
      </c>
      <c r="G21" s="28">
        <v>208236.1</v>
      </c>
      <c r="H21" s="28">
        <v>208236.1</v>
      </c>
      <c r="I21" s="24">
        <f t="shared" si="1"/>
        <v>100</v>
      </c>
      <c r="J21" s="24">
        <f t="shared" si="2"/>
        <v>0</v>
      </c>
      <c r="K21" s="28">
        <v>211070.8</v>
      </c>
      <c r="L21" s="28">
        <v>211070.8</v>
      </c>
      <c r="M21" s="24">
        <f t="shared" si="3"/>
        <v>100</v>
      </c>
      <c r="N21" s="24">
        <f t="shared" si="4"/>
        <v>0</v>
      </c>
    </row>
    <row r="22" spans="1:14" ht="25.5" x14ac:dyDescent="0.2">
      <c r="A22" s="18" t="s">
        <v>2</v>
      </c>
      <c r="B22" s="22" t="s">
        <v>8</v>
      </c>
      <c r="C22" s="6">
        <v>16437.2</v>
      </c>
      <c r="D22" s="6">
        <v>19740.2</v>
      </c>
      <c r="E22" s="24">
        <f t="shared" si="6"/>
        <v>120.09466332465384</v>
      </c>
      <c r="F22" s="23">
        <f t="shared" si="0"/>
        <v>3303</v>
      </c>
      <c r="G22" s="28">
        <v>13503.9</v>
      </c>
      <c r="H22" s="28">
        <v>13503.9</v>
      </c>
      <c r="I22" s="24"/>
      <c r="J22" s="24">
        <f t="shared" si="2"/>
        <v>0</v>
      </c>
      <c r="K22" s="28">
        <v>18876.3</v>
      </c>
      <c r="L22" s="28">
        <v>18876.3</v>
      </c>
      <c r="M22" s="24"/>
      <c r="N22" s="24">
        <f t="shared" si="4"/>
        <v>0</v>
      </c>
    </row>
    <row r="23" spans="1:14" x14ac:dyDescent="0.2">
      <c r="A23" s="18" t="s">
        <v>34</v>
      </c>
      <c r="B23" s="22" t="s">
        <v>35</v>
      </c>
      <c r="C23" s="6">
        <v>229.1</v>
      </c>
      <c r="D23" s="6">
        <v>229.1</v>
      </c>
      <c r="E23" s="24">
        <f t="shared" si="6"/>
        <v>100</v>
      </c>
      <c r="F23" s="21">
        <f t="shared" si="0"/>
        <v>0</v>
      </c>
      <c r="G23" s="19">
        <v>214.1</v>
      </c>
      <c r="H23" s="19">
        <v>214.1</v>
      </c>
      <c r="I23" s="24">
        <f t="shared" si="1"/>
        <v>100</v>
      </c>
      <c r="J23" s="20">
        <f t="shared" si="2"/>
        <v>0</v>
      </c>
      <c r="K23" s="19">
        <v>218.3</v>
      </c>
      <c r="L23" s="19">
        <v>218.3</v>
      </c>
      <c r="M23" s="24">
        <f t="shared" si="3"/>
        <v>100</v>
      </c>
      <c r="N23" s="20">
        <f t="shared" si="4"/>
        <v>0</v>
      </c>
    </row>
    <row r="24" spans="1:14" x14ac:dyDescent="0.2">
      <c r="A24" s="18" t="s">
        <v>3</v>
      </c>
      <c r="B24" s="22" t="s">
        <v>19</v>
      </c>
      <c r="C24" s="6">
        <v>1373594.5</v>
      </c>
      <c r="D24" s="6">
        <v>1479922.7</v>
      </c>
      <c r="E24" s="20">
        <f t="shared" si="6"/>
        <v>107.74087257920732</v>
      </c>
      <c r="F24" s="21">
        <f t="shared" si="0"/>
        <v>106328.19999999995</v>
      </c>
      <c r="G24" s="19">
        <v>1341258.1000000001</v>
      </c>
      <c r="H24" s="19">
        <f>1341258.1+102000</f>
        <v>1443258.1</v>
      </c>
      <c r="I24" s="20">
        <f t="shared" si="1"/>
        <v>107.6048002990625</v>
      </c>
      <c r="J24" s="20">
        <f t="shared" si="2"/>
        <v>102000</v>
      </c>
      <c r="K24" s="19">
        <v>1329679.3</v>
      </c>
      <c r="L24" s="19">
        <f>1329679.3+100000</f>
        <v>1429679.3</v>
      </c>
      <c r="M24" s="20">
        <f t="shared" si="3"/>
        <v>107.52061042087367</v>
      </c>
      <c r="N24" s="20">
        <f t="shared" si="4"/>
        <v>100000</v>
      </c>
    </row>
    <row r="25" spans="1:14" x14ac:dyDescent="0.2">
      <c r="A25" s="18" t="s">
        <v>43</v>
      </c>
      <c r="B25" s="22" t="s">
        <v>44</v>
      </c>
      <c r="C25" s="6">
        <v>80.400000000000006</v>
      </c>
      <c r="D25" s="6">
        <v>80.400000000000006</v>
      </c>
      <c r="E25" s="20"/>
      <c r="F25" s="21">
        <f t="shared" si="0"/>
        <v>0</v>
      </c>
      <c r="G25" s="19">
        <v>80.400000000000006</v>
      </c>
      <c r="H25" s="19">
        <v>80.400000000000006</v>
      </c>
      <c r="I25" s="20"/>
      <c r="J25" s="20">
        <f>H25-G25</f>
        <v>0</v>
      </c>
      <c r="K25" s="19">
        <v>80.400000000000006</v>
      </c>
      <c r="L25" s="19">
        <v>80.400000000000006</v>
      </c>
      <c r="M25" s="20"/>
      <c r="N25" s="20">
        <f>L25-K25</f>
        <v>0</v>
      </c>
    </row>
    <row r="26" spans="1:14" x14ac:dyDescent="0.2">
      <c r="A26" s="18" t="s">
        <v>4</v>
      </c>
      <c r="B26" s="18" t="s">
        <v>32</v>
      </c>
      <c r="C26" s="21">
        <f>C27+C28+C29+C30+C31+C32+C33+C35+C34</f>
        <v>53967755.410000004</v>
      </c>
      <c r="D26" s="21">
        <f>D27+D28+D29+D30+D31+D32+D33+D35+D34</f>
        <v>61747874.99718</v>
      </c>
      <c r="E26" s="20">
        <f>D26/C26*100</f>
        <v>114.41623711802247</v>
      </c>
      <c r="F26" s="21">
        <f>F27+F28+F29+F30+F31+F32+F33+F35+F34</f>
        <v>7780119.5871800035</v>
      </c>
      <c r="G26" s="21">
        <f>G27+G28+G29+G30+G31+G32+G33+G35+G34</f>
        <v>43432413.900000006</v>
      </c>
      <c r="H26" s="21">
        <f>H27+H28+H29+H30+H31+H32+H33+H35+H34</f>
        <v>46319127.300000004</v>
      </c>
      <c r="I26" s="21">
        <f t="shared" si="1"/>
        <v>106.64644936992553</v>
      </c>
      <c r="J26" s="21">
        <f>J27+J28+J29+J30+J31+J32+J33+J35+J34</f>
        <v>2886713.3999999994</v>
      </c>
      <c r="K26" s="21">
        <f>K27+K28+K29+K30+K31+K32+K33+K35+K34</f>
        <v>45159612.800000004</v>
      </c>
      <c r="L26" s="21">
        <f>L27+L28+L29+L30+L31+L32+L33+L35+L34</f>
        <v>46334366.800000004</v>
      </c>
      <c r="M26" s="21">
        <f t="shared" si="3"/>
        <v>102.60133762705779</v>
      </c>
      <c r="N26" s="21">
        <f>N27+N28+N29+N30+N31+N32+N33+N35+N34</f>
        <v>1174754</v>
      </c>
    </row>
    <row r="27" spans="1:14" s="9" customFormat="1" ht="25.5" x14ac:dyDescent="0.2">
      <c r="A27" s="29" t="s">
        <v>51</v>
      </c>
      <c r="B27" s="30" t="s">
        <v>47</v>
      </c>
      <c r="C27" s="6">
        <v>6404851.5</v>
      </c>
      <c r="D27" s="6">
        <v>6404851.5</v>
      </c>
      <c r="E27" s="6">
        <f>D27/C27*100</f>
        <v>100</v>
      </c>
      <c r="F27" s="23">
        <f>D27-C27</f>
        <v>0</v>
      </c>
      <c r="G27" s="31">
        <v>1084472.7</v>
      </c>
      <c r="H27" s="31">
        <v>1084472.7</v>
      </c>
      <c r="I27" s="23">
        <f t="shared" si="1"/>
        <v>100</v>
      </c>
      <c r="J27" s="23">
        <f t="shared" ref="J27:J31" si="7">H27-G27</f>
        <v>0</v>
      </c>
      <c r="K27" s="31">
        <v>1939236</v>
      </c>
      <c r="L27" s="31">
        <v>1939236</v>
      </c>
      <c r="M27" s="23">
        <f t="shared" si="3"/>
        <v>100</v>
      </c>
      <c r="N27" s="23">
        <f t="shared" ref="N27:N31" si="8">L27-K27</f>
        <v>0</v>
      </c>
    </row>
    <row r="28" spans="1:14" s="9" customFormat="1" ht="38.25" x14ac:dyDescent="0.2">
      <c r="A28" s="29" t="s">
        <v>59</v>
      </c>
      <c r="B28" s="30" t="s">
        <v>60</v>
      </c>
      <c r="C28" s="6"/>
      <c r="D28" s="6"/>
      <c r="E28" s="23" t="s">
        <v>58</v>
      </c>
      <c r="F28" s="23">
        <f t="shared" ref="F28:F35" si="9">D28-C28</f>
        <v>0</v>
      </c>
      <c r="G28" s="31"/>
      <c r="H28" s="31"/>
      <c r="I28" s="23" t="s">
        <v>58</v>
      </c>
      <c r="J28" s="23">
        <f t="shared" si="7"/>
        <v>0</v>
      </c>
      <c r="K28" s="31"/>
      <c r="L28" s="31"/>
      <c r="M28" s="23" t="s">
        <v>58</v>
      </c>
      <c r="N28" s="23">
        <f t="shared" si="8"/>
        <v>0</v>
      </c>
    </row>
    <row r="29" spans="1:14" s="9" customFormat="1" ht="45.75" customHeight="1" x14ac:dyDescent="0.2">
      <c r="A29" s="29" t="s">
        <v>52</v>
      </c>
      <c r="B29" s="30" t="s">
        <v>67</v>
      </c>
      <c r="C29" s="6">
        <v>2318165</v>
      </c>
      <c r="D29" s="6">
        <v>2318165</v>
      </c>
      <c r="E29" s="6">
        <f>D29/C29*100</f>
        <v>100</v>
      </c>
      <c r="F29" s="23">
        <f t="shared" si="9"/>
        <v>0</v>
      </c>
      <c r="G29" s="31"/>
      <c r="H29" s="31"/>
      <c r="I29" s="23" t="s">
        <v>58</v>
      </c>
      <c r="J29" s="23">
        <f t="shared" si="7"/>
        <v>0</v>
      </c>
      <c r="K29" s="31"/>
      <c r="L29" s="31"/>
      <c r="M29" s="23" t="s">
        <v>58</v>
      </c>
      <c r="N29" s="23">
        <f t="shared" si="8"/>
        <v>0</v>
      </c>
    </row>
    <row r="30" spans="1:14" s="9" customFormat="1" ht="33" customHeight="1" x14ac:dyDescent="0.2">
      <c r="A30" s="29" t="s">
        <v>53</v>
      </c>
      <c r="B30" s="30" t="s">
        <v>45</v>
      </c>
      <c r="C30" s="6">
        <v>29185421.399999999</v>
      </c>
      <c r="D30" s="6">
        <v>30124566.100000001</v>
      </c>
      <c r="E30" s="23">
        <f t="shared" ref="E30:E33" si="10">D30/C30*100</f>
        <v>103.2178555420824</v>
      </c>
      <c r="F30" s="23">
        <f t="shared" si="9"/>
        <v>939144.70000000298</v>
      </c>
      <c r="G30" s="31">
        <v>28595928.100000001</v>
      </c>
      <c r="H30" s="31">
        <v>30387555.100000001</v>
      </c>
      <c r="I30" s="23">
        <f t="shared" si="1"/>
        <v>106.26532208968591</v>
      </c>
      <c r="J30" s="23">
        <f t="shared" si="7"/>
        <v>1791627</v>
      </c>
      <c r="K30" s="31">
        <v>32691663.100000001</v>
      </c>
      <c r="L30" s="31">
        <v>33866417.100000001</v>
      </c>
      <c r="M30" s="23">
        <f t="shared" si="3"/>
        <v>103.59343602803736</v>
      </c>
      <c r="N30" s="23">
        <f t="shared" si="8"/>
        <v>1174754</v>
      </c>
    </row>
    <row r="31" spans="1:14" s="9" customFormat="1" ht="25.5" x14ac:dyDescent="0.2">
      <c r="A31" s="29" t="s">
        <v>54</v>
      </c>
      <c r="B31" s="30" t="s">
        <v>46</v>
      </c>
      <c r="C31" s="6">
        <v>7971270.2000000002</v>
      </c>
      <c r="D31" s="6">
        <v>7987476.7000000002</v>
      </c>
      <c r="E31" s="6">
        <f t="shared" si="10"/>
        <v>100.20331138693554</v>
      </c>
      <c r="F31" s="23">
        <f t="shared" si="9"/>
        <v>16206.5</v>
      </c>
      <c r="G31" s="31">
        <v>8059822.4000000004</v>
      </c>
      <c r="H31" s="31">
        <v>8059822.4000000004</v>
      </c>
      <c r="I31" s="23">
        <f t="shared" si="1"/>
        <v>100</v>
      </c>
      <c r="J31" s="23">
        <f t="shared" si="7"/>
        <v>0</v>
      </c>
      <c r="K31" s="31">
        <v>8295061.5</v>
      </c>
      <c r="L31" s="31">
        <v>8295061.5</v>
      </c>
      <c r="M31" s="23">
        <f t="shared" si="3"/>
        <v>100</v>
      </c>
      <c r="N31" s="23">
        <f t="shared" si="8"/>
        <v>0</v>
      </c>
    </row>
    <row r="32" spans="1:14" s="9" customFormat="1" x14ac:dyDescent="0.2">
      <c r="A32" s="29" t="s">
        <v>65</v>
      </c>
      <c r="B32" s="30" t="s">
        <v>66</v>
      </c>
      <c r="C32" s="6">
        <v>6185588.5</v>
      </c>
      <c r="D32" s="6">
        <v>11571845.5</v>
      </c>
      <c r="E32" s="6">
        <f t="shared" si="10"/>
        <v>187.07751897818613</v>
      </c>
      <c r="F32" s="23">
        <f t="shared" si="9"/>
        <v>5386257</v>
      </c>
      <c r="G32" s="31">
        <v>5692190.7000000002</v>
      </c>
      <c r="H32" s="31">
        <v>6787277.0999999996</v>
      </c>
      <c r="I32" s="23">
        <f t="shared" si="1"/>
        <v>119.23839972543435</v>
      </c>
      <c r="J32" s="23">
        <f>H32-G32</f>
        <v>1095086.3999999994</v>
      </c>
      <c r="K32" s="31">
        <v>2233652.2000000002</v>
      </c>
      <c r="L32" s="31">
        <v>2233652.2000000002</v>
      </c>
      <c r="M32" s="23">
        <f t="shared" si="3"/>
        <v>100</v>
      </c>
      <c r="N32" s="23">
        <f>L32-K32</f>
        <v>0</v>
      </c>
    </row>
    <row r="33" spans="1:14" ht="25.5" x14ac:dyDescent="0.2">
      <c r="A33" s="29" t="s">
        <v>63</v>
      </c>
      <c r="B33" s="30" t="s">
        <v>50</v>
      </c>
      <c r="C33" s="6">
        <v>1902458.81</v>
      </c>
      <c r="D33" s="6">
        <v>1948591.51</v>
      </c>
      <c r="E33" s="6">
        <f t="shared" si="10"/>
        <v>102.42489875510104</v>
      </c>
      <c r="F33" s="23">
        <f t="shared" si="9"/>
        <v>46132.699999999953</v>
      </c>
      <c r="G33" s="31"/>
      <c r="H33" s="31"/>
      <c r="I33" s="23"/>
      <c r="J33" s="23">
        <f>H33-G33</f>
        <v>0</v>
      </c>
      <c r="K33" s="31"/>
      <c r="L33" s="31"/>
      <c r="M33" s="23" t="s">
        <v>58</v>
      </c>
      <c r="N33" s="23">
        <f>L33-K33</f>
        <v>0</v>
      </c>
    </row>
    <row r="34" spans="1:14" ht="25.5" x14ac:dyDescent="0.2">
      <c r="A34" s="29" t="s">
        <v>64</v>
      </c>
      <c r="B34" s="30" t="s">
        <v>62</v>
      </c>
      <c r="C34" s="6"/>
      <c r="D34" s="6"/>
      <c r="E34" s="23" t="s">
        <v>58</v>
      </c>
      <c r="F34" s="23">
        <f t="shared" si="9"/>
        <v>0</v>
      </c>
      <c r="G34" s="31"/>
      <c r="H34" s="31"/>
      <c r="I34" s="23" t="s">
        <v>58</v>
      </c>
      <c r="J34" s="23">
        <f>H34-G34</f>
        <v>0</v>
      </c>
      <c r="K34" s="31"/>
      <c r="L34" s="31"/>
      <c r="M34" s="23" t="s">
        <v>58</v>
      </c>
      <c r="N34" s="23">
        <f>L34-K34</f>
        <v>0</v>
      </c>
    </row>
    <row r="35" spans="1:14" ht="63.75" x14ac:dyDescent="0.2">
      <c r="A35" s="29" t="s">
        <v>48</v>
      </c>
      <c r="B35" s="32" t="s">
        <v>49</v>
      </c>
      <c r="C35" s="23"/>
      <c r="D35" s="23">
        <v>1392378.6871800001</v>
      </c>
      <c r="E35" s="23" t="s">
        <v>58</v>
      </c>
      <c r="F35" s="23">
        <f t="shared" si="9"/>
        <v>1392378.6871800001</v>
      </c>
      <c r="G35" s="33"/>
      <c r="H35" s="33"/>
      <c r="I35" s="23" t="s">
        <v>58</v>
      </c>
      <c r="J35" s="23">
        <f>H35-G35</f>
        <v>0</v>
      </c>
      <c r="K35" s="33"/>
      <c r="L35" s="33"/>
      <c r="M35" s="23" t="s">
        <v>58</v>
      </c>
      <c r="N35" s="23">
        <f>L35-K35</f>
        <v>0</v>
      </c>
    </row>
    <row r="36" spans="1:14" x14ac:dyDescent="0.2">
      <c r="A36" s="18"/>
      <c r="B36" s="18" t="s">
        <v>10</v>
      </c>
      <c r="C36" s="21">
        <f>C26+C5</f>
        <v>226337972.60999998</v>
      </c>
      <c r="D36" s="21">
        <f>D26+D5</f>
        <v>257400841.19717991</v>
      </c>
      <c r="E36" s="21">
        <f>D36/C36*100</f>
        <v>113.72410834513569</v>
      </c>
      <c r="F36" s="21">
        <f>F5+F26</f>
        <v>31062868.587179944</v>
      </c>
      <c r="G36" s="21">
        <f>G26+G5</f>
        <v>221854186.79999998</v>
      </c>
      <c r="H36" s="21">
        <f>H26+H5</f>
        <v>252620075.49999997</v>
      </c>
      <c r="I36" s="21">
        <f t="shared" si="1"/>
        <v>113.867616899083</v>
      </c>
      <c r="J36" s="21">
        <f t="shared" ref="J36" si="11">H36-G36</f>
        <v>30765888.699999988</v>
      </c>
      <c r="K36" s="21">
        <f>K26+K5</f>
        <v>235186078.4000001</v>
      </c>
      <c r="L36" s="21">
        <f>L26+L5</f>
        <v>265623548.50000006</v>
      </c>
      <c r="M36" s="21">
        <f t="shared" si="3"/>
        <v>112.94186726827957</v>
      </c>
      <c r="N36" s="21">
        <f t="shared" si="4"/>
        <v>30437470.099999964</v>
      </c>
    </row>
    <row r="38" spans="1:14" x14ac:dyDescent="0.2">
      <c r="D38" s="1"/>
    </row>
    <row r="39" spans="1:14" x14ac:dyDescent="0.2">
      <c r="A39" s="34" t="s">
        <v>75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1:14" x14ac:dyDescent="0.2">
      <c r="A40" s="10"/>
    </row>
  </sheetData>
  <mergeCells count="2">
    <mergeCell ref="A1:N1"/>
    <mergeCell ref="A39:N39"/>
  </mergeCells>
  <printOptions horizontalCentered="1"/>
  <pageMargins left="0.31496062992125984" right="0.19685039370078741" top="0.35433070866141736" bottom="0.27559055118110237" header="0.19685039370078741" footer="0.15748031496062992"/>
  <pageSetup paperSize="9" scale="66" orientation="landscape" r:id="rId1"/>
  <ignoredErrors>
    <ignoredError sqref="E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2022-06-08T05:47:12Z</cp:lastPrinted>
  <dcterms:created xsi:type="dcterms:W3CDTF">2004-09-27T10:38:49Z</dcterms:created>
  <dcterms:modified xsi:type="dcterms:W3CDTF">2022-06-08T05:47:20Z</dcterms:modified>
</cp:coreProperties>
</file>